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935" windowHeight="8130" activeTab="0"/>
  </bookViews>
  <sheets>
    <sheet name="DIEM THI" sheetId="1" r:id="rId1"/>
  </sheets>
  <definedNames/>
  <calcPr fullCalcOnLoad="1"/>
</workbook>
</file>

<file path=xl/sharedStrings.xml><?xml version="1.0" encoding="utf-8"?>
<sst xmlns="http://schemas.openxmlformats.org/spreadsheetml/2006/main" count="169" uniqueCount="105">
  <si>
    <t>UBND HUYỆN PHÚ LỘC</t>
  </si>
  <si>
    <t>CỘNG HOÀ XÃ HỘI CHỦ NGHĨA VIỆT NAM</t>
  </si>
  <si>
    <t>HỘI ĐỒNG TUYỂN DỤNG</t>
  </si>
  <si>
    <t>Độc lập - Tự do - Hạnh phúc</t>
  </si>
  <si>
    <t>KẾT QUẢ ĐIỂM THI CÔNG CHỨC CẤP XÃ NĂM 2014</t>
  </si>
  <si>
    <t>TT</t>
  </si>
  <si>
    <t>Số BD</t>
  </si>
  <si>
    <t>Họ và tên</t>
  </si>
  <si>
    <t>Ngày sinh</t>
  </si>
  <si>
    <t>Giới tính</t>
  </si>
  <si>
    <t>Dân tộc</t>
  </si>
  <si>
    <t>Diện ưu tiên</t>
  </si>
  <si>
    <t>Điểm KTC</t>
  </si>
  <si>
    <t>Điểm viết NVCN</t>
  </si>
  <si>
    <t>Điểm TN NVCN</t>
  </si>
  <si>
    <t>Điểm Tin học</t>
  </si>
  <si>
    <t>Điểm Ưu tiên</t>
  </si>
  <si>
    <t>Tổng cộng điểm thi</t>
  </si>
  <si>
    <t>Ghi chú</t>
  </si>
  <si>
    <t>01</t>
  </si>
  <si>
    <t>Lại Đình</t>
  </si>
  <si>
    <t>Đen</t>
  </si>
  <si>
    <t>15/02/1990</t>
  </si>
  <si>
    <t>Nam</t>
  </si>
  <si>
    <t>Kinh</t>
  </si>
  <si>
    <t>02</t>
  </si>
  <si>
    <t>Huỳnh Văn</t>
  </si>
  <si>
    <t>Định</t>
  </si>
  <si>
    <t>15/01/1986</t>
  </si>
  <si>
    <t>03</t>
  </si>
  <si>
    <t>Ngô Thị</t>
  </si>
  <si>
    <t>Hoa</t>
  </si>
  <si>
    <t>Nữ</t>
  </si>
  <si>
    <t>V</t>
  </si>
  <si>
    <t>Vắng</t>
  </si>
  <si>
    <t>04</t>
  </si>
  <si>
    <t>Ngô Đức</t>
  </si>
  <si>
    <t>Huy</t>
  </si>
  <si>
    <t>05</t>
  </si>
  <si>
    <t>Nguyễn Thị Khánh</t>
  </si>
  <si>
    <t>Ly</t>
  </si>
  <si>
    <t>01/01/1990</t>
  </si>
  <si>
    <t>06</t>
  </si>
  <si>
    <t>Nguyễn Thị Tuyết</t>
  </si>
  <si>
    <t>Ngọc</t>
  </si>
  <si>
    <t>01/01/1985</t>
  </si>
  <si>
    <t>07</t>
  </si>
  <si>
    <t>Phan Thành</t>
  </si>
  <si>
    <t>Ny</t>
  </si>
  <si>
    <t>10/4/1984</t>
  </si>
  <si>
    <t>CBKCT 3 năm liên tục trở lên</t>
  </si>
  <si>
    <t>M</t>
  </si>
  <si>
    <t>Miễn thi Tin</t>
  </si>
  <si>
    <t>08</t>
  </si>
  <si>
    <t>Nguyễn Đức</t>
  </si>
  <si>
    <t>Phốt</t>
  </si>
  <si>
    <t>09</t>
  </si>
  <si>
    <t>Tống Văn</t>
  </si>
  <si>
    <t>Thạnh</t>
  </si>
  <si>
    <t>10</t>
  </si>
  <si>
    <t>Nguyễn Hữu</t>
  </si>
  <si>
    <t>Thiết</t>
  </si>
  <si>
    <t>11</t>
  </si>
  <si>
    <t>Hoàng Trọng</t>
  </si>
  <si>
    <t>Tuấn</t>
  </si>
  <si>
    <t>05/02/1992</t>
  </si>
  <si>
    <t>12</t>
  </si>
  <si>
    <t>Lê Thị Thùy</t>
  </si>
  <si>
    <t>Dương</t>
  </si>
  <si>
    <t>01/6/1989</t>
  </si>
  <si>
    <t>13</t>
  </si>
  <si>
    <t>Nguyễn Thị</t>
  </si>
  <si>
    <t>Hậu</t>
  </si>
  <si>
    <t>14</t>
  </si>
  <si>
    <t>Huỳnh Thị</t>
  </si>
  <si>
    <t>Huế</t>
  </si>
  <si>
    <t>15</t>
  </si>
  <si>
    <t>Trương Thị Thùy</t>
  </si>
  <si>
    <t>Mi</t>
  </si>
  <si>
    <t>16</t>
  </si>
  <si>
    <t>Nguyễn Thị Bích</t>
  </si>
  <si>
    <t>Nga</t>
  </si>
  <si>
    <t>04/7/1991</t>
  </si>
  <si>
    <t>Vắng 01 môn thi</t>
  </si>
  <si>
    <t>17</t>
  </si>
  <si>
    <t>Phạm Thị Bích</t>
  </si>
  <si>
    <t>18</t>
  </si>
  <si>
    <t>Lê Trọng</t>
  </si>
  <si>
    <t>Thắng</t>
  </si>
  <si>
    <t>11/01/1989</t>
  </si>
  <si>
    <t>19</t>
  </si>
  <si>
    <t>Lương Quang</t>
  </si>
  <si>
    <t>Bình</t>
  </si>
  <si>
    <t>15/11/1983</t>
  </si>
  <si>
    <t>20</t>
  </si>
  <si>
    <t>Phan Huỳnh Thị Ngọc</t>
  </si>
  <si>
    <t>Trai</t>
  </si>
  <si>
    <t>16/6/1992</t>
  </si>
  <si>
    <t>TM. HỘI ĐỒNG TUYỂN DỤNG CÔNG CHỨC</t>
  </si>
  <si>
    <t>THƯ KÝ</t>
  </si>
  <si>
    <t>CHỦ TỊCH</t>
  </si>
  <si>
    <t>Lê Công Pháp</t>
  </si>
  <si>
    <t>Nguyễn Thanh Hà</t>
  </si>
  <si>
    <t>Phú Lộc, ngày   11  tháng 12 năm 2014</t>
  </si>
  <si>
    <t>(đã ký)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</si>
</sst>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i/>
      <sz val="12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14" fontId="19" fillId="0" borderId="11" xfId="0" applyNumberFormat="1" applyFont="1" applyBorder="1" applyAlignment="1">
      <alignment horizontal="center" vertical="center"/>
    </xf>
    <xf numFmtId="2" fontId="19" fillId="0" borderId="11" xfId="0" applyNumberFormat="1" applyFont="1" applyBorder="1" applyAlignment="1">
      <alignment horizontal="center" vertical="center" wrapText="1"/>
    </xf>
    <xf numFmtId="2" fontId="21" fillId="0" borderId="0" xfId="0" applyNumberFormat="1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 wrapText="1"/>
    </xf>
    <xf numFmtId="49" fontId="19" fillId="0" borderId="14" xfId="0" applyNumberFormat="1" applyFont="1" applyBorder="1" applyAlignment="1">
      <alignment horizontal="center" vertical="center"/>
    </xf>
    <xf numFmtId="0" fontId="18" fillId="0" borderId="15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center" vertical="center" wrapText="1"/>
    </xf>
    <xf numFmtId="49" fontId="18" fillId="0" borderId="14" xfId="0" applyNumberFormat="1" applyFont="1" applyBorder="1" applyAlignment="1">
      <alignment horizontal="center" vertical="center" wrapText="1"/>
    </xf>
    <xf numFmtId="164" fontId="18" fillId="0" borderId="14" xfId="0" applyNumberFormat="1" applyFont="1" applyBorder="1" applyAlignment="1">
      <alignment horizontal="center" vertical="center"/>
    </xf>
    <xf numFmtId="0" fontId="18" fillId="0" borderId="14" xfId="0" applyFont="1" applyBorder="1" applyAlignment="1">
      <alignment vertical="center"/>
    </xf>
    <xf numFmtId="2" fontId="18" fillId="0" borderId="14" xfId="0" applyNumberFormat="1" applyFont="1" applyBorder="1" applyAlignment="1">
      <alignment horizontal="center" vertical="center"/>
    </xf>
    <xf numFmtId="1" fontId="18" fillId="0" borderId="17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 wrapText="1"/>
    </xf>
    <xf numFmtId="49" fontId="19" fillId="0" borderId="18" xfId="0" applyNumberFormat="1" applyFont="1" applyBorder="1" applyAlignment="1">
      <alignment horizontal="center" vertical="center"/>
    </xf>
    <xf numFmtId="0" fontId="18" fillId="0" borderId="19" xfId="0" applyFont="1" applyBorder="1" applyAlignment="1">
      <alignment horizontal="left" vertical="center" wrapText="1"/>
    </xf>
    <xf numFmtId="0" fontId="18" fillId="0" borderId="20" xfId="0" applyFont="1" applyBorder="1" applyAlignment="1">
      <alignment horizontal="center" vertical="center" wrapText="1"/>
    </xf>
    <xf numFmtId="49" fontId="18" fillId="0" borderId="18" xfId="0" applyNumberFormat="1" applyFont="1" applyBorder="1" applyAlignment="1">
      <alignment horizontal="center" vertical="center" wrapText="1"/>
    </xf>
    <xf numFmtId="164" fontId="18" fillId="0" borderId="18" xfId="0" applyNumberFormat="1" applyFont="1" applyBorder="1" applyAlignment="1">
      <alignment horizontal="center" vertical="center"/>
    </xf>
    <xf numFmtId="0" fontId="18" fillId="0" borderId="18" xfId="0" applyFont="1" applyBorder="1" applyAlignment="1">
      <alignment vertical="center"/>
    </xf>
    <xf numFmtId="2" fontId="18" fillId="0" borderId="18" xfId="0" applyNumberFormat="1" applyFont="1" applyBorder="1" applyAlignment="1">
      <alignment horizontal="center" vertical="center"/>
    </xf>
    <xf numFmtId="1" fontId="18" fillId="0" borderId="18" xfId="0" applyNumberFormat="1" applyFont="1" applyBorder="1" applyAlignment="1">
      <alignment horizontal="center" vertical="center"/>
    </xf>
    <xf numFmtId="14" fontId="18" fillId="0" borderId="18" xfId="0" applyNumberFormat="1" applyFont="1" applyBorder="1" applyAlignment="1" quotePrefix="1">
      <alignment horizontal="center" vertical="center" wrapText="1"/>
    </xf>
    <xf numFmtId="14" fontId="18" fillId="0" borderId="18" xfId="0" applyNumberFormat="1" applyFont="1" applyBorder="1" applyAlignment="1">
      <alignment horizontal="center" vertical="center" wrapText="1"/>
    </xf>
    <xf numFmtId="14" fontId="18" fillId="0" borderId="18" xfId="0" applyNumberFormat="1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 wrapText="1"/>
    </xf>
    <xf numFmtId="49" fontId="19" fillId="0" borderId="21" xfId="0" applyNumberFormat="1" applyFont="1" applyBorder="1" applyAlignment="1">
      <alignment horizontal="center" vertical="center"/>
    </xf>
    <xf numFmtId="0" fontId="18" fillId="0" borderId="22" xfId="0" applyFont="1" applyBorder="1" applyAlignment="1">
      <alignment horizontal="left" vertical="center" wrapText="1"/>
    </xf>
    <xf numFmtId="0" fontId="18" fillId="0" borderId="23" xfId="0" applyFont="1" applyBorder="1" applyAlignment="1">
      <alignment horizontal="center" vertical="center" wrapText="1"/>
    </xf>
    <xf numFmtId="49" fontId="18" fillId="0" borderId="21" xfId="0" applyNumberFormat="1" applyFont="1" applyBorder="1" applyAlignment="1">
      <alignment horizontal="center" vertical="center" wrapText="1"/>
    </xf>
    <xf numFmtId="164" fontId="18" fillId="0" borderId="21" xfId="0" applyNumberFormat="1" applyFont="1" applyBorder="1" applyAlignment="1">
      <alignment horizontal="center" vertical="center"/>
    </xf>
    <xf numFmtId="0" fontId="18" fillId="0" borderId="21" xfId="0" applyFont="1" applyBorder="1" applyAlignment="1">
      <alignment vertical="center"/>
    </xf>
    <xf numFmtId="2" fontId="18" fillId="0" borderId="21" xfId="0" applyNumberFormat="1" applyFont="1" applyBorder="1" applyAlignment="1">
      <alignment horizontal="center" vertical="center"/>
    </xf>
    <xf numFmtId="1" fontId="18" fillId="0" borderId="21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14" fontId="18" fillId="0" borderId="0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/>
    </xf>
    <xf numFmtId="2" fontId="18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3</xdr:row>
      <xdr:rowOff>38100</xdr:rowOff>
    </xdr:from>
    <xdr:to>
      <xdr:col>3</xdr:col>
      <xdr:colOff>95250</xdr:colOff>
      <xdr:row>3</xdr:row>
      <xdr:rowOff>38100</xdr:rowOff>
    </xdr:to>
    <xdr:sp>
      <xdr:nvSpPr>
        <xdr:cNvPr id="1" name="Line 1"/>
        <xdr:cNvSpPr>
          <a:spLocks/>
        </xdr:cNvSpPr>
      </xdr:nvSpPr>
      <xdr:spPr>
        <a:xfrm>
          <a:off x="1247775" y="63817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923925</xdr:colOff>
      <xdr:row>3</xdr:row>
      <xdr:rowOff>19050</xdr:rowOff>
    </xdr:from>
    <xdr:to>
      <xdr:col>9</xdr:col>
      <xdr:colOff>304800</xdr:colOff>
      <xdr:row>3</xdr:row>
      <xdr:rowOff>19050</xdr:rowOff>
    </xdr:to>
    <xdr:sp>
      <xdr:nvSpPr>
        <xdr:cNvPr id="2" name="Line 49"/>
        <xdr:cNvSpPr>
          <a:spLocks/>
        </xdr:cNvSpPr>
      </xdr:nvSpPr>
      <xdr:spPr>
        <a:xfrm>
          <a:off x="5638800" y="619125"/>
          <a:ext cx="1962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J36"/>
  <sheetViews>
    <sheetView tabSelected="1" zoomScalePageLayoutView="0" workbookViewId="0" topLeftCell="A1">
      <selection activeCell="R36" sqref="R36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21.57421875" style="0" customWidth="1"/>
    <col min="4" max="4" width="9.57421875" style="0" customWidth="1"/>
    <col min="5" max="5" width="11.57421875" style="0" customWidth="1"/>
    <col min="8" max="8" width="29.57421875" style="0" customWidth="1"/>
    <col min="13" max="13" width="9.140625" style="0" customWidth="1"/>
    <col min="14" max="14" width="9.140625" style="0" hidden="1" customWidth="1"/>
    <col min="15" max="15" width="18.7109375" style="0" customWidth="1"/>
  </cols>
  <sheetData>
    <row r="2" spans="1:14" s="3" customFormat="1" ht="15.75">
      <c r="A2" s="1" t="s">
        <v>0</v>
      </c>
      <c r="B2" s="1"/>
      <c r="C2" s="1"/>
      <c r="D2" s="1"/>
      <c r="E2" s="1"/>
      <c r="F2" s="2" t="s">
        <v>1</v>
      </c>
      <c r="G2" s="2"/>
      <c r="H2" s="2"/>
      <c r="I2" s="2"/>
      <c r="J2" s="2"/>
      <c r="K2" s="2"/>
      <c r="L2" s="2"/>
      <c r="M2" s="2"/>
      <c r="N2" s="2"/>
    </row>
    <row r="3" spans="1:14" s="3" customFormat="1" ht="16.5">
      <c r="A3" s="2" t="s">
        <v>2</v>
      </c>
      <c r="B3" s="2"/>
      <c r="C3" s="2"/>
      <c r="D3" s="2"/>
      <c r="E3" s="2"/>
      <c r="F3" s="4" t="s">
        <v>3</v>
      </c>
      <c r="G3" s="4"/>
      <c r="H3" s="4"/>
      <c r="I3" s="4"/>
      <c r="J3" s="4"/>
      <c r="K3" s="4"/>
      <c r="L3" s="4"/>
      <c r="M3" s="4"/>
      <c r="N3" s="4"/>
    </row>
    <row r="4" spans="1:15" s="6" customFormat="1" ht="16.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244" s="6" customFormat="1" ht="16.5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</row>
    <row r="6" spans="1:15" s="6" customFormat="1" ht="16.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6" s="16" customFormat="1" ht="47.25">
      <c r="A7" s="9" t="s">
        <v>5</v>
      </c>
      <c r="B7" s="10" t="s">
        <v>6</v>
      </c>
      <c r="C7" s="11" t="s">
        <v>7</v>
      </c>
      <c r="D7" s="12"/>
      <c r="E7" s="13" t="s">
        <v>8</v>
      </c>
      <c r="F7" s="9" t="s">
        <v>9</v>
      </c>
      <c r="G7" s="9" t="s">
        <v>10</v>
      </c>
      <c r="H7" s="9" t="s">
        <v>11</v>
      </c>
      <c r="I7" s="14" t="s">
        <v>12</v>
      </c>
      <c r="J7" s="14" t="s">
        <v>13</v>
      </c>
      <c r="K7" s="14" t="s">
        <v>14</v>
      </c>
      <c r="L7" s="14" t="s">
        <v>15</v>
      </c>
      <c r="M7" s="14" t="s">
        <v>16</v>
      </c>
      <c r="N7" s="14" t="s">
        <v>17</v>
      </c>
      <c r="O7" s="14" t="s">
        <v>18</v>
      </c>
      <c r="P7" s="15"/>
    </row>
    <row r="8" spans="1:15" s="26" customFormat="1" ht="22.5" customHeight="1">
      <c r="A8" s="17">
        <v>1</v>
      </c>
      <c r="B8" s="18" t="s">
        <v>19</v>
      </c>
      <c r="C8" s="19" t="s">
        <v>20</v>
      </c>
      <c r="D8" s="20" t="s">
        <v>21</v>
      </c>
      <c r="E8" s="21" t="s">
        <v>22</v>
      </c>
      <c r="F8" s="17" t="s">
        <v>23</v>
      </c>
      <c r="G8" s="22" t="s">
        <v>24</v>
      </c>
      <c r="H8" s="23"/>
      <c r="I8" s="24">
        <f>7.7*10</f>
        <v>77</v>
      </c>
      <c r="J8" s="24">
        <f>6.65*10</f>
        <v>66.5</v>
      </c>
      <c r="K8" s="24">
        <f>8*10</f>
        <v>80</v>
      </c>
      <c r="L8" s="24">
        <f>8*10</f>
        <v>80</v>
      </c>
      <c r="M8" s="24"/>
      <c r="N8" s="24">
        <f>I8+J8*2+K8+M8</f>
        <v>290</v>
      </c>
      <c r="O8" s="25"/>
    </row>
    <row r="9" spans="1:15" s="26" customFormat="1" ht="22.5" customHeight="1">
      <c r="A9" s="27">
        <v>2</v>
      </c>
      <c r="B9" s="28" t="s">
        <v>25</v>
      </c>
      <c r="C9" s="29" t="s">
        <v>26</v>
      </c>
      <c r="D9" s="30" t="s">
        <v>27</v>
      </c>
      <c r="E9" s="31" t="s">
        <v>28</v>
      </c>
      <c r="F9" s="27" t="s">
        <v>23</v>
      </c>
      <c r="G9" s="32" t="s">
        <v>24</v>
      </c>
      <c r="H9" s="33"/>
      <c r="I9" s="34">
        <f>8.15*10</f>
        <v>81.5</v>
      </c>
      <c r="J9" s="34">
        <f>9.25*10</f>
        <v>92.5</v>
      </c>
      <c r="K9" s="34">
        <f>5*10</f>
        <v>50</v>
      </c>
      <c r="L9" s="34">
        <f>5.5*10</f>
        <v>55</v>
      </c>
      <c r="M9" s="34"/>
      <c r="N9" s="34">
        <f>I9+J9*2+K9+M9</f>
        <v>316.5</v>
      </c>
      <c r="O9" s="35"/>
    </row>
    <row r="10" spans="1:15" s="26" customFormat="1" ht="22.5" customHeight="1">
      <c r="A10" s="27">
        <v>3</v>
      </c>
      <c r="B10" s="28" t="s">
        <v>29</v>
      </c>
      <c r="C10" s="29" t="s">
        <v>30</v>
      </c>
      <c r="D10" s="30" t="s">
        <v>31</v>
      </c>
      <c r="E10" s="36">
        <v>34191</v>
      </c>
      <c r="F10" s="27" t="s">
        <v>32</v>
      </c>
      <c r="G10" s="32" t="s">
        <v>24</v>
      </c>
      <c r="H10" s="33"/>
      <c r="I10" s="34" t="s">
        <v>33</v>
      </c>
      <c r="J10" s="34" t="s">
        <v>33</v>
      </c>
      <c r="K10" s="34" t="s">
        <v>33</v>
      </c>
      <c r="L10" s="34" t="s">
        <v>33</v>
      </c>
      <c r="M10" s="34"/>
      <c r="N10" s="34" t="s">
        <v>33</v>
      </c>
      <c r="O10" s="34" t="s">
        <v>34</v>
      </c>
    </row>
    <row r="11" spans="1:15" s="26" customFormat="1" ht="22.5" customHeight="1">
      <c r="A11" s="27">
        <v>4</v>
      </c>
      <c r="B11" s="28" t="s">
        <v>35</v>
      </c>
      <c r="C11" s="29" t="s">
        <v>36</v>
      </c>
      <c r="D11" s="30" t="s">
        <v>37</v>
      </c>
      <c r="E11" s="37">
        <v>31976</v>
      </c>
      <c r="F11" s="27" t="s">
        <v>23</v>
      </c>
      <c r="G11" s="32" t="s">
        <v>24</v>
      </c>
      <c r="H11" s="33"/>
      <c r="I11" s="34">
        <f>3.5*10</f>
        <v>35</v>
      </c>
      <c r="J11" s="34">
        <f>7.8*10</f>
        <v>78</v>
      </c>
      <c r="K11" s="34">
        <f>5*10</f>
        <v>50</v>
      </c>
      <c r="L11" s="34">
        <f>9*10</f>
        <v>90</v>
      </c>
      <c r="M11" s="34"/>
      <c r="N11" s="34">
        <f aca="true" t="shared" si="0" ref="N11:N17">I11+J11*2+K11+M11</f>
        <v>241</v>
      </c>
      <c r="O11" s="35"/>
    </row>
    <row r="12" spans="1:15" s="26" customFormat="1" ht="22.5" customHeight="1">
      <c r="A12" s="27">
        <v>5</v>
      </c>
      <c r="B12" s="28" t="s">
        <v>38</v>
      </c>
      <c r="C12" s="29" t="s">
        <v>39</v>
      </c>
      <c r="D12" s="30" t="s">
        <v>40</v>
      </c>
      <c r="E12" s="31" t="s">
        <v>41</v>
      </c>
      <c r="F12" s="27" t="s">
        <v>32</v>
      </c>
      <c r="G12" s="32" t="s">
        <v>24</v>
      </c>
      <c r="H12" s="38"/>
      <c r="I12" s="34">
        <f>6.5*10</f>
        <v>65</v>
      </c>
      <c r="J12" s="34">
        <f>9.2*10</f>
        <v>92</v>
      </c>
      <c r="K12" s="34">
        <f>6*10</f>
        <v>60</v>
      </c>
      <c r="L12" s="34">
        <f>9.5*10</f>
        <v>95</v>
      </c>
      <c r="M12" s="34"/>
      <c r="N12" s="34">
        <f t="shared" si="0"/>
        <v>309</v>
      </c>
      <c r="O12" s="34"/>
    </row>
    <row r="13" spans="1:15" s="39" customFormat="1" ht="22.5" customHeight="1">
      <c r="A13" s="27">
        <v>6</v>
      </c>
      <c r="B13" s="28" t="s">
        <v>42</v>
      </c>
      <c r="C13" s="29" t="s">
        <v>43</v>
      </c>
      <c r="D13" s="30" t="s">
        <v>44</v>
      </c>
      <c r="E13" s="31" t="s">
        <v>45</v>
      </c>
      <c r="F13" s="27" t="s">
        <v>32</v>
      </c>
      <c r="G13" s="32" t="s">
        <v>24</v>
      </c>
      <c r="H13" s="38"/>
      <c r="I13" s="34">
        <f>7.95*10</f>
        <v>79.5</v>
      </c>
      <c r="J13" s="34">
        <f>8.9*10</f>
        <v>89</v>
      </c>
      <c r="K13" s="34">
        <f>4.5*10</f>
        <v>45</v>
      </c>
      <c r="L13" s="34">
        <f>9*10</f>
        <v>90</v>
      </c>
      <c r="M13" s="34"/>
      <c r="N13" s="34">
        <f t="shared" si="0"/>
        <v>302.5</v>
      </c>
      <c r="O13" s="34"/>
    </row>
    <row r="14" spans="1:15" s="39" customFormat="1" ht="22.5" customHeight="1">
      <c r="A14" s="27">
        <v>7</v>
      </c>
      <c r="B14" s="28" t="s">
        <v>46</v>
      </c>
      <c r="C14" s="29" t="s">
        <v>47</v>
      </c>
      <c r="D14" s="30" t="s">
        <v>48</v>
      </c>
      <c r="E14" s="31" t="s">
        <v>49</v>
      </c>
      <c r="F14" s="40" t="s">
        <v>23</v>
      </c>
      <c r="G14" s="32" t="s">
        <v>24</v>
      </c>
      <c r="H14" s="33" t="s">
        <v>50</v>
      </c>
      <c r="I14" s="34">
        <f>9.35*10</f>
        <v>93.5</v>
      </c>
      <c r="J14" s="34">
        <f>8.3*10</f>
        <v>83</v>
      </c>
      <c r="K14" s="34">
        <f>7.5*10</f>
        <v>75</v>
      </c>
      <c r="L14" s="34" t="s">
        <v>51</v>
      </c>
      <c r="M14" s="34">
        <f>1*10</f>
        <v>10</v>
      </c>
      <c r="N14" s="34">
        <f t="shared" si="0"/>
        <v>344.5</v>
      </c>
      <c r="O14" s="35" t="s">
        <v>52</v>
      </c>
    </row>
    <row r="15" spans="1:15" s="26" customFormat="1" ht="22.5" customHeight="1">
      <c r="A15" s="27">
        <v>8</v>
      </c>
      <c r="B15" s="28" t="s">
        <v>53</v>
      </c>
      <c r="C15" s="29" t="s">
        <v>54</v>
      </c>
      <c r="D15" s="30" t="s">
        <v>55</v>
      </c>
      <c r="E15" s="36">
        <v>32121</v>
      </c>
      <c r="F15" s="27" t="s">
        <v>23</v>
      </c>
      <c r="G15" s="32" t="s">
        <v>24</v>
      </c>
      <c r="H15" s="33"/>
      <c r="I15" s="34">
        <f>3.35*10</f>
        <v>33.5</v>
      </c>
      <c r="J15" s="34">
        <f>5.8*10</f>
        <v>58</v>
      </c>
      <c r="K15" s="34">
        <f>4.5*10</f>
        <v>45</v>
      </c>
      <c r="L15" s="34">
        <f>5.5*10</f>
        <v>55</v>
      </c>
      <c r="M15" s="34"/>
      <c r="N15" s="34">
        <f t="shared" si="0"/>
        <v>194.5</v>
      </c>
      <c r="O15" s="35"/>
    </row>
    <row r="16" spans="1:15" s="39" customFormat="1" ht="22.5" customHeight="1">
      <c r="A16" s="27">
        <v>9</v>
      </c>
      <c r="B16" s="28" t="s">
        <v>56</v>
      </c>
      <c r="C16" s="29" t="s">
        <v>57</v>
      </c>
      <c r="D16" s="30" t="s">
        <v>58</v>
      </c>
      <c r="E16" s="36">
        <v>28934</v>
      </c>
      <c r="F16" s="27" t="s">
        <v>23</v>
      </c>
      <c r="G16" s="32" t="s">
        <v>24</v>
      </c>
      <c r="H16" s="33" t="s">
        <v>50</v>
      </c>
      <c r="I16" s="34">
        <f>5.25*10</f>
        <v>52.5</v>
      </c>
      <c r="J16" s="34">
        <f>8.85*10</f>
        <v>88.5</v>
      </c>
      <c r="K16" s="34">
        <f>7.5*10</f>
        <v>75</v>
      </c>
      <c r="L16" s="34">
        <f>8*10</f>
        <v>80</v>
      </c>
      <c r="M16" s="34">
        <f>1*10</f>
        <v>10</v>
      </c>
      <c r="N16" s="34">
        <f t="shared" si="0"/>
        <v>314.5</v>
      </c>
      <c r="O16" s="35"/>
    </row>
    <row r="17" spans="1:15" s="39" customFormat="1" ht="22.5" customHeight="1">
      <c r="A17" s="27">
        <v>10</v>
      </c>
      <c r="B17" s="28" t="s">
        <v>59</v>
      </c>
      <c r="C17" s="29" t="s">
        <v>60</v>
      </c>
      <c r="D17" s="30" t="s">
        <v>61</v>
      </c>
      <c r="E17" s="37">
        <v>30152</v>
      </c>
      <c r="F17" s="27" t="s">
        <v>23</v>
      </c>
      <c r="G17" s="32" t="s">
        <v>24</v>
      </c>
      <c r="H17" s="33"/>
      <c r="I17" s="34">
        <f>7.85*10</f>
        <v>78.5</v>
      </c>
      <c r="J17" s="34">
        <f>9.25*10</f>
        <v>92.5</v>
      </c>
      <c r="K17" s="34">
        <f>7.5*10</f>
        <v>75</v>
      </c>
      <c r="L17" s="34">
        <f>8.5*10</f>
        <v>85</v>
      </c>
      <c r="M17" s="34"/>
      <c r="N17" s="34">
        <f t="shared" si="0"/>
        <v>338.5</v>
      </c>
      <c r="O17" s="35"/>
    </row>
    <row r="18" spans="1:15" s="26" customFormat="1" ht="22.5" customHeight="1">
      <c r="A18" s="27">
        <v>11</v>
      </c>
      <c r="B18" s="28" t="s">
        <v>62</v>
      </c>
      <c r="C18" s="29" t="s">
        <v>63</v>
      </c>
      <c r="D18" s="30" t="s">
        <v>64</v>
      </c>
      <c r="E18" s="31" t="s">
        <v>65</v>
      </c>
      <c r="F18" s="27" t="s">
        <v>23</v>
      </c>
      <c r="G18" s="32" t="s">
        <v>24</v>
      </c>
      <c r="H18" s="38"/>
      <c r="I18" s="34" t="s">
        <v>33</v>
      </c>
      <c r="J18" s="34" t="s">
        <v>33</v>
      </c>
      <c r="K18" s="34" t="s">
        <v>33</v>
      </c>
      <c r="L18" s="34" t="s">
        <v>33</v>
      </c>
      <c r="M18" s="34"/>
      <c r="N18" s="34" t="s">
        <v>33</v>
      </c>
      <c r="O18" s="34" t="s">
        <v>34</v>
      </c>
    </row>
    <row r="19" spans="1:15" s="26" customFormat="1" ht="22.5" customHeight="1">
      <c r="A19" s="27">
        <v>12</v>
      </c>
      <c r="B19" s="28" t="s">
        <v>66</v>
      </c>
      <c r="C19" s="29" t="s">
        <v>67</v>
      </c>
      <c r="D19" s="30" t="s">
        <v>68</v>
      </c>
      <c r="E19" s="31" t="s">
        <v>69</v>
      </c>
      <c r="F19" s="27" t="s">
        <v>32</v>
      </c>
      <c r="G19" s="32" t="s">
        <v>24</v>
      </c>
      <c r="H19" s="33"/>
      <c r="I19" s="34">
        <f>4.2*10</f>
        <v>42</v>
      </c>
      <c r="J19" s="34">
        <f>3.2*10</f>
        <v>32</v>
      </c>
      <c r="K19" s="34">
        <f>7.5*10</f>
        <v>75</v>
      </c>
      <c r="L19" s="34">
        <f>9*10</f>
        <v>90</v>
      </c>
      <c r="M19" s="34"/>
      <c r="N19" s="34">
        <f>I19+J19*2+K19+M19</f>
        <v>181</v>
      </c>
      <c r="O19" s="35"/>
    </row>
    <row r="20" spans="1:15" s="39" customFormat="1" ht="22.5" customHeight="1">
      <c r="A20" s="27">
        <v>13</v>
      </c>
      <c r="B20" s="28" t="s">
        <v>70</v>
      </c>
      <c r="C20" s="29" t="s">
        <v>71</v>
      </c>
      <c r="D20" s="30" t="s">
        <v>72</v>
      </c>
      <c r="E20" s="36">
        <v>33101</v>
      </c>
      <c r="F20" s="27" t="s">
        <v>32</v>
      </c>
      <c r="G20" s="32" t="s">
        <v>24</v>
      </c>
      <c r="H20" s="33"/>
      <c r="I20" s="34">
        <f>5.05*10</f>
        <v>50.5</v>
      </c>
      <c r="J20" s="34">
        <f>9.5*10</f>
        <v>95</v>
      </c>
      <c r="K20" s="34">
        <f>8*10</f>
        <v>80</v>
      </c>
      <c r="L20" s="34">
        <f>9*10</f>
        <v>90</v>
      </c>
      <c r="M20" s="34"/>
      <c r="N20" s="34">
        <f>I20+J20*2+K20+M20</f>
        <v>320.5</v>
      </c>
      <c r="O20" s="35"/>
    </row>
    <row r="21" spans="1:15" s="26" customFormat="1" ht="22.5" customHeight="1">
      <c r="A21" s="27">
        <v>14</v>
      </c>
      <c r="B21" s="28" t="s">
        <v>73</v>
      </c>
      <c r="C21" s="29" t="s">
        <v>74</v>
      </c>
      <c r="D21" s="30" t="s">
        <v>75</v>
      </c>
      <c r="E21" s="36">
        <v>33048</v>
      </c>
      <c r="F21" s="27" t="s">
        <v>32</v>
      </c>
      <c r="G21" s="32" t="s">
        <v>24</v>
      </c>
      <c r="H21" s="33"/>
      <c r="I21" s="34" t="s">
        <v>33</v>
      </c>
      <c r="J21" s="34" t="s">
        <v>33</v>
      </c>
      <c r="K21" s="34" t="s">
        <v>33</v>
      </c>
      <c r="L21" s="34" t="s">
        <v>33</v>
      </c>
      <c r="M21" s="34"/>
      <c r="N21" s="34" t="s">
        <v>33</v>
      </c>
      <c r="O21" s="34" t="s">
        <v>34</v>
      </c>
    </row>
    <row r="22" spans="1:15" s="26" customFormat="1" ht="22.5" customHeight="1">
      <c r="A22" s="27">
        <v>15</v>
      </c>
      <c r="B22" s="28" t="s">
        <v>76</v>
      </c>
      <c r="C22" s="29" t="s">
        <v>77</v>
      </c>
      <c r="D22" s="30" t="s">
        <v>78</v>
      </c>
      <c r="E22" s="36">
        <v>33537</v>
      </c>
      <c r="F22" s="27" t="s">
        <v>32</v>
      </c>
      <c r="G22" s="32" t="s">
        <v>24</v>
      </c>
      <c r="H22" s="33"/>
      <c r="I22" s="34" t="s">
        <v>33</v>
      </c>
      <c r="J22" s="34" t="s">
        <v>33</v>
      </c>
      <c r="K22" s="34" t="s">
        <v>33</v>
      </c>
      <c r="L22" s="34" t="s">
        <v>33</v>
      </c>
      <c r="M22" s="34"/>
      <c r="N22" s="34" t="s">
        <v>33</v>
      </c>
      <c r="O22" s="34" t="s">
        <v>34</v>
      </c>
    </row>
    <row r="23" spans="1:16" s="26" customFormat="1" ht="22.5" customHeight="1">
      <c r="A23" s="27">
        <v>16</v>
      </c>
      <c r="B23" s="28" t="s">
        <v>79</v>
      </c>
      <c r="C23" s="29" t="s">
        <v>80</v>
      </c>
      <c r="D23" s="30" t="s">
        <v>81</v>
      </c>
      <c r="E23" s="31" t="s">
        <v>82</v>
      </c>
      <c r="F23" s="27" t="s">
        <v>32</v>
      </c>
      <c r="G23" s="32" t="s">
        <v>24</v>
      </c>
      <c r="H23" s="33"/>
      <c r="I23" s="34">
        <f>2*10</f>
        <v>20</v>
      </c>
      <c r="J23" s="34" t="s">
        <v>33</v>
      </c>
      <c r="K23" s="34">
        <f>3.5*10</f>
        <v>35</v>
      </c>
      <c r="L23" s="34">
        <f>3*10</f>
        <v>30</v>
      </c>
      <c r="M23" s="34"/>
      <c r="N23" s="34" t="s">
        <v>33</v>
      </c>
      <c r="O23" s="35" t="s">
        <v>83</v>
      </c>
      <c r="P23" s="41"/>
    </row>
    <row r="24" spans="1:15" s="26" customFormat="1" ht="22.5" customHeight="1">
      <c r="A24" s="27">
        <v>17</v>
      </c>
      <c r="B24" s="28" t="s">
        <v>84</v>
      </c>
      <c r="C24" s="29" t="s">
        <v>85</v>
      </c>
      <c r="D24" s="30" t="s">
        <v>44</v>
      </c>
      <c r="E24" s="36">
        <v>32350</v>
      </c>
      <c r="F24" s="27" t="s">
        <v>32</v>
      </c>
      <c r="G24" s="32" t="s">
        <v>24</v>
      </c>
      <c r="H24" s="33"/>
      <c r="I24" s="34">
        <f>7.85*10</f>
        <v>78.5</v>
      </c>
      <c r="J24" s="34">
        <f>6.5*10</f>
        <v>65</v>
      </c>
      <c r="K24" s="34">
        <f>7*10</f>
        <v>70</v>
      </c>
      <c r="L24" s="34">
        <f>9*10</f>
        <v>90</v>
      </c>
      <c r="M24" s="34"/>
      <c r="N24" s="34">
        <f>I24+J24*2+K24+M24</f>
        <v>278.5</v>
      </c>
      <c r="O24" s="35"/>
    </row>
    <row r="25" spans="1:15" s="26" customFormat="1" ht="22.5" customHeight="1">
      <c r="A25" s="27">
        <v>18</v>
      </c>
      <c r="B25" s="28" t="s">
        <v>86</v>
      </c>
      <c r="C25" s="29" t="s">
        <v>87</v>
      </c>
      <c r="D25" s="30" t="s">
        <v>88</v>
      </c>
      <c r="E25" s="31" t="s">
        <v>89</v>
      </c>
      <c r="F25" s="27" t="s">
        <v>23</v>
      </c>
      <c r="G25" s="32" t="s">
        <v>24</v>
      </c>
      <c r="H25" s="33"/>
      <c r="I25" s="34">
        <f>7.4*10</f>
        <v>74</v>
      </c>
      <c r="J25" s="34">
        <f>8.65*10</f>
        <v>86.5</v>
      </c>
      <c r="K25" s="34">
        <f>9.5*10</f>
        <v>95</v>
      </c>
      <c r="L25" s="34">
        <f>8.5*10</f>
        <v>85</v>
      </c>
      <c r="M25" s="34"/>
      <c r="N25" s="34">
        <f>I25+J25*2+K25+M25</f>
        <v>342</v>
      </c>
      <c r="O25" s="35"/>
    </row>
    <row r="26" spans="1:16" s="42" customFormat="1" ht="22.5" customHeight="1">
      <c r="A26" s="27">
        <v>19</v>
      </c>
      <c r="B26" s="28" t="s">
        <v>90</v>
      </c>
      <c r="C26" s="29" t="s">
        <v>91</v>
      </c>
      <c r="D26" s="30" t="s">
        <v>92</v>
      </c>
      <c r="E26" s="31" t="s">
        <v>93</v>
      </c>
      <c r="F26" s="27" t="s">
        <v>23</v>
      </c>
      <c r="G26" s="32" t="s">
        <v>24</v>
      </c>
      <c r="H26" s="33" t="s">
        <v>50</v>
      </c>
      <c r="I26" s="34">
        <f>6.7*10</f>
        <v>67</v>
      </c>
      <c r="J26" s="34">
        <f>9.25*10</f>
        <v>92.5</v>
      </c>
      <c r="K26" s="34">
        <f>7.5*10</f>
        <v>75</v>
      </c>
      <c r="L26" s="34">
        <f>9*10</f>
        <v>90</v>
      </c>
      <c r="M26" s="34">
        <f>1*10</f>
        <v>10</v>
      </c>
      <c r="N26" s="34">
        <f>I26+J26*2+K26+M26</f>
        <v>337</v>
      </c>
      <c r="O26" s="35"/>
      <c r="P26" s="39"/>
    </row>
    <row r="27" spans="1:15" s="26" customFormat="1" ht="22.5" customHeight="1">
      <c r="A27" s="43">
        <v>20</v>
      </c>
      <c r="B27" s="44" t="s">
        <v>94</v>
      </c>
      <c r="C27" s="45" t="s">
        <v>95</v>
      </c>
      <c r="D27" s="46" t="s">
        <v>96</v>
      </c>
      <c r="E27" s="47" t="s">
        <v>97</v>
      </c>
      <c r="F27" s="43" t="s">
        <v>32</v>
      </c>
      <c r="G27" s="48" t="s">
        <v>24</v>
      </c>
      <c r="H27" s="49"/>
      <c r="I27" s="50">
        <f>7.2*10</f>
        <v>72</v>
      </c>
      <c r="J27" s="50">
        <f>2.65*10</f>
        <v>26.5</v>
      </c>
      <c r="K27" s="50">
        <f>9*10</f>
        <v>90</v>
      </c>
      <c r="L27" s="50">
        <f>9*10</f>
        <v>90</v>
      </c>
      <c r="M27" s="50"/>
      <c r="N27" s="50">
        <f>I27+J27*2+K27+M27</f>
        <v>215</v>
      </c>
      <c r="O27" s="51"/>
    </row>
    <row r="28" spans="1:15" s="53" customFormat="1" ht="15.75">
      <c r="A28" s="52"/>
      <c r="C28" s="52"/>
      <c r="D28" s="52"/>
      <c r="E28" s="54"/>
      <c r="H28" s="55"/>
      <c r="I28" s="56"/>
      <c r="J28" s="56"/>
      <c r="K28" s="56"/>
      <c r="L28" s="56"/>
      <c r="M28" s="56"/>
      <c r="N28" s="56"/>
      <c r="O28" s="56"/>
    </row>
    <row r="29" spans="4:15" s="53" customFormat="1" ht="15.75">
      <c r="D29" s="52"/>
      <c r="E29" s="52"/>
      <c r="F29" s="54"/>
      <c r="I29" s="58" t="s">
        <v>103</v>
      </c>
      <c r="J29" s="58"/>
      <c r="K29" s="58"/>
      <c r="L29" s="58"/>
      <c r="M29" s="58"/>
      <c r="N29" s="58"/>
      <c r="O29" s="58"/>
    </row>
    <row r="30" spans="4:15" s="53" customFormat="1" ht="15.75">
      <c r="D30" s="52"/>
      <c r="E30" s="52"/>
      <c r="F30" s="54"/>
      <c r="I30" s="59" t="s">
        <v>98</v>
      </c>
      <c r="J30" s="59"/>
      <c r="K30" s="59"/>
      <c r="L30" s="59"/>
      <c r="M30" s="59"/>
      <c r="N30" s="59"/>
      <c r="O30" s="59"/>
    </row>
    <row r="31" spans="4:15" s="53" customFormat="1" ht="15.75">
      <c r="D31" s="57" t="s">
        <v>99</v>
      </c>
      <c r="E31" s="52"/>
      <c r="F31" s="54"/>
      <c r="I31" s="59" t="s">
        <v>100</v>
      </c>
      <c r="J31" s="59"/>
      <c r="K31" s="59"/>
      <c r="L31" s="59"/>
      <c r="M31" s="59"/>
      <c r="N31" s="59"/>
      <c r="O31" s="59"/>
    </row>
    <row r="32" spans="4:15" s="53" customFormat="1" ht="15.75">
      <c r="D32" s="52"/>
      <c r="E32" s="52"/>
      <c r="F32" s="54"/>
      <c r="I32" s="60"/>
      <c r="J32" s="60"/>
      <c r="K32" s="60"/>
      <c r="L32" s="60"/>
      <c r="M32" s="60"/>
      <c r="N32" s="60"/>
      <c r="O32" s="60"/>
    </row>
    <row r="33" spans="4:15" s="53" customFormat="1" ht="15.75">
      <c r="D33" s="52"/>
      <c r="E33" s="52"/>
      <c r="F33" s="54"/>
      <c r="I33" s="55"/>
      <c r="J33" s="56"/>
      <c r="K33" s="56"/>
      <c r="L33" s="56" t="s">
        <v>104</v>
      </c>
      <c r="M33" s="56"/>
      <c r="N33" s="56"/>
      <c r="O33" s="56"/>
    </row>
    <row r="34" spans="4:15" s="53" customFormat="1" ht="15.75">
      <c r="D34" s="52"/>
      <c r="E34" s="52"/>
      <c r="F34" s="54"/>
      <c r="I34" s="55"/>
      <c r="J34" s="56"/>
      <c r="K34" s="56"/>
      <c r="L34" s="56"/>
      <c r="M34" s="56"/>
      <c r="N34" s="56"/>
      <c r="O34" s="56"/>
    </row>
    <row r="35" spans="4:15" s="53" customFormat="1" ht="15.75">
      <c r="D35" s="52"/>
      <c r="E35" s="52"/>
      <c r="F35" s="54"/>
      <c r="I35" s="55"/>
      <c r="J35" s="56"/>
      <c r="K35" s="56"/>
      <c r="L35" s="56"/>
      <c r="M35" s="56"/>
      <c r="N35" s="56"/>
      <c r="O35" s="56"/>
    </row>
    <row r="36" spans="4:15" s="53" customFormat="1" ht="15.75">
      <c r="D36" s="61" t="s">
        <v>101</v>
      </c>
      <c r="E36" s="52"/>
      <c r="F36" s="54"/>
      <c r="I36" s="59" t="s">
        <v>102</v>
      </c>
      <c r="J36" s="59"/>
      <c r="K36" s="59"/>
      <c r="L36" s="59"/>
      <c r="M36" s="59"/>
      <c r="N36" s="59"/>
      <c r="O36" s="59"/>
    </row>
  </sheetData>
  <sheetProtection/>
  <mergeCells count="26">
    <mergeCell ref="I36:O36"/>
    <mergeCell ref="ES5:FH5"/>
    <mergeCell ref="FI5:FX5"/>
    <mergeCell ref="FY5:GN5"/>
    <mergeCell ref="GO5:HD5"/>
    <mergeCell ref="HE5:HT5"/>
    <mergeCell ref="HU5:IJ5"/>
    <mergeCell ref="BA5:BP5"/>
    <mergeCell ref="BQ5:CF5"/>
    <mergeCell ref="CG5:CV5"/>
    <mergeCell ref="CW5:DL5"/>
    <mergeCell ref="DM5:EB5"/>
    <mergeCell ref="EC5:ER5"/>
    <mergeCell ref="A3:E3"/>
    <mergeCell ref="F3:N3"/>
    <mergeCell ref="A4:O4"/>
    <mergeCell ref="A5:O5"/>
    <mergeCell ref="P5:T5"/>
    <mergeCell ref="C7:D7"/>
    <mergeCell ref="I29:O29"/>
    <mergeCell ref="I30:O30"/>
    <mergeCell ref="I31:O31"/>
    <mergeCell ref="U5:AJ5"/>
    <mergeCell ref="AK5:AZ5"/>
    <mergeCell ref="A2:E2"/>
    <mergeCell ref="F2:N2"/>
  </mergeCells>
  <printOptions horizontalCentered="1"/>
  <pageMargins left="0.2" right="0.2" top="0.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QUOC HUNG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QUOX HUNG</dc:creator>
  <cp:keywords/>
  <dc:description/>
  <cp:lastModifiedBy>QUOX HUNG</cp:lastModifiedBy>
  <cp:lastPrinted>2008-01-26T19:32:12Z</cp:lastPrinted>
  <dcterms:created xsi:type="dcterms:W3CDTF">2008-01-26T17:26:57Z</dcterms:created>
  <dcterms:modified xsi:type="dcterms:W3CDTF">2008-01-26T19:40:40Z</dcterms:modified>
  <cp:category/>
  <cp:version/>
  <cp:contentType/>
  <cp:contentStatus/>
</cp:coreProperties>
</file>